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\Dropbox\Transfer\FEA_automotive\Intro4safety\1_2\"/>
    </mc:Choice>
  </mc:AlternateContent>
  <bookViews>
    <workbookView xWindow="0" yWindow="0" windowWidth="20490" windowHeight="7740"/>
  </bookViews>
  <sheets>
    <sheet name="Dt=0.01" sheetId="1" r:id="rId1"/>
    <sheet name="Dt=0.0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I7" i="1"/>
  <c r="I6" i="1"/>
  <c r="I5" i="1"/>
  <c r="I4" i="1"/>
  <c r="I3" i="1"/>
  <c r="I4" i="2"/>
  <c r="I5" i="2"/>
  <c r="I6" i="2"/>
  <c r="I7" i="2"/>
  <c r="I8" i="2"/>
  <c r="I3" i="2"/>
  <c r="B24" i="1" l="1"/>
  <c r="C24" i="1"/>
  <c r="G24" i="1" s="1"/>
  <c r="D24" i="1"/>
  <c r="E24" i="1"/>
  <c r="F24" i="1"/>
  <c r="B25" i="1"/>
  <c r="C25" i="1" s="1"/>
  <c r="F25" i="1"/>
  <c r="C8" i="2"/>
  <c r="B8" i="2"/>
  <c r="D8" i="2"/>
  <c r="E8" i="2"/>
  <c r="F8" i="2"/>
  <c r="G8" i="2" s="1"/>
  <c r="H8" i="2" s="1"/>
  <c r="B4" i="2"/>
  <c r="B5" i="2" s="1"/>
  <c r="E3" i="2"/>
  <c r="C3" i="2"/>
  <c r="B18" i="1"/>
  <c r="C18" i="1"/>
  <c r="G18" i="1" s="1"/>
  <c r="D18" i="1"/>
  <c r="E18" i="1"/>
  <c r="F19" i="1" s="1"/>
  <c r="F18" i="1"/>
  <c r="B19" i="1"/>
  <c r="C19" i="1" s="1"/>
  <c r="B8" i="1"/>
  <c r="B9" i="1" s="1"/>
  <c r="C8" i="1"/>
  <c r="G8" i="1" s="1"/>
  <c r="D8" i="1"/>
  <c r="E8" i="1"/>
  <c r="F8" i="1"/>
  <c r="F9" i="1"/>
  <c r="F4" i="1"/>
  <c r="E3" i="1"/>
  <c r="F3" i="1" s="1"/>
  <c r="G3" i="1" s="1"/>
  <c r="B4" i="1"/>
  <c r="B5" i="1" s="1"/>
  <c r="C5" i="1" s="1"/>
  <c r="C3" i="1"/>
  <c r="D25" i="1" l="1"/>
  <c r="E25" i="1"/>
  <c r="F26" i="1" s="1"/>
  <c r="H24" i="1"/>
  <c r="B26" i="1"/>
  <c r="C5" i="2"/>
  <c r="B6" i="2"/>
  <c r="D3" i="2"/>
  <c r="F3" i="2" s="1"/>
  <c r="G3" i="2" s="1"/>
  <c r="F4" i="2"/>
  <c r="C4" i="2"/>
  <c r="D19" i="1"/>
  <c r="H18" i="1"/>
  <c r="E19" i="1"/>
  <c r="F20" i="1" s="1"/>
  <c r="B20" i="1"/>
  <c r="E9" i="1"/>
  <c r="F10" i="1" s="1"/>
  <c r="H8" i="1"/>
  <c r="B10" i="1"/>
  <c r="C9" i="1"/>
  <c r="E4" i="1"/>
  <c r="F5" i="1" s="1"/>
  <c r="H3" i="1"/>
  <c r="C4" i="1"/>
  <c r="G4" i="1" s="1"/>
  <c r="D3" i="1"/>
  <c r="B6" i="1"/>
  <c r="B27" i="1" l="1"/>
  <c r="C26" i="1"/>
  <c r="G25" i="1"/>
  <c r="E4" i="2"/>
  <c r="F5" i="2" s="1"/>
  <c r="H3" i="2"/>
  <c r="G4" i="2"/>
  <c r="D4" i="2"/>
  <c r="C6" i="2"/>
  <c r="B7" i="2"/>
  <c r="D5" i="2"/>
  <c r="C20" i="1"/>
  <c r="B21" i="1"/>
  <c r="G19" i="1"/>
  <c r="B11" i="1"/>
  <c r="C10" i="1"/>
  <c r="G9" i="1"/>
  <c r="D9" i="1"/>
  <c r="H4" i="1"/>
  <c r="E5" i="1"/>
  <c r="F6" i="1" s="1"/>
  <c r="G5" i="1"/>
  <c r="D5" i="1"/>
  <c r="D4" i="1"/>
  <c r="B7" i="1"/>
  <c r="C6" i="1"/>
  <c r="D6" i="1" s="1"/>
  <c r="D26" i="1" l="1"/>
  <c r="E26" i="1"/>
  <c r="F27" i="1" s="1"/>
  <c r="H25" i="1"/>
  <c r="B28" i="1"/>
  <c r="C28" i="1" s="1"/>
  <c r="C27" i="1"/>
  <c r="H4" i="2"/>
  <c r="E5" i="2"/>
  <c r="C7" i="2"/>
  <c r="D20" i="1"/>
  <c r="E20" i="1"/>
  <c r="F21" i="1" s="1"/>
  <c r="H19" i="1"/>
  <c r="B22" i="1"/>
  <c r="C21" i="1"/>
  <c r="H9" i="1"/>
  <c r="E10" i="1"/>
  <c r="F11" i="1" s="1"/>
  <c r="G10" i="1"/>
  <c r="D10" i="1"/>
  <c r="B12" i="1"/>
  <c r="C11" i="1"/>
  <c r="H5" i="1"/>
  <c r="E6" i="1"/>
  <c r="F7" i="1" s="1"/>
  <c r="C7" i="1"/>
  <c r="G26" i="1" l="1"/>
  <c r="F6" i="2"/>
  <c r="G5" i="2"/>
  <c r="D21" i="1"/>
  <c r="B23" i="1"/>
  <c r="C23" i="1" s="1"/>
  <c r="C22" i="1"/>
  <c r="G20" i="1"/>
  <c r="B13" i="1"/>
  <c r="C12" i="1"/>
  <c r="D11" i="1"/>
  <c r="H10" i="1"/>
  <c r="E11" i="1"/>
  <c r="F12" i="1" s="1"/>
  <c r="D7" i="1"/>
  <c r="G6" i="1"/>
  <c r="E27" i="1" l="1"/>
  <c r="H26" i="1"/>
  <c r="D27" i="1"/>
  <c r="H5" i="2"/>
  <c r="E6" i="2"/>
  <c r="D6" i="2"/>
  <c r="E21" i="1"/>
  <c r="H20" i="1"/>
  <c r="D12" i="1"/>
  <c r="C13" i="1"/>
  <c r="B14" i="1"/>
  <c r="G11" i="1"/>
  <c r="E7" i="1"/>
  <c r="G7" i="1" s="1"/>
  <c r="H7" i="1" s="1"/>
  <c r="H6" i="1"/>
  <c r="F28" i="1" l="1"/>
  <c r="G27" i="1"/>
  <c r="F7" i="2"/>
  <c r="G6" i="2"/>
  <c r="F22" i="1"/>
  <c r="G21" i="1"/>
  <c r="H11" i="1"/>
  <c r="E12" i="1"/>
  <c r="C14" i="1"/>
  <c r="B15" i="1"/>
  <c r="E28" i="1" l="1"/>
  <c r="G28" i="1" s="1"/>
  <c r="H28" i="1" s="1"/>
  <c r="H27" i="1"/>
  <c r="D28" i="1"/>
  <c r="H6" i="2"/>
  <c r="E7" i="2"/>
  <c r="D7" i="2"/>
  <c r="E22" i="1"/>
  <c r="H21" i="1"/>
  <c r="D22" i="1"/>
  <c r="C15" i="1"/>
  <c r="B16" i="1"/>
  <c r="F13" i="1"/>
  <c r="G12" i="1"/>
  <c r="G7" i="2" l="1"/>
  <c r="F23" i="1"/>
  <c r="G22" i="1"/>
  <c r="H12" i="1"/>
  <c r="E13" i="1"/>
  <c r="D13" i="1"/>
  <c r="C16" i="1"/>
  <c r="B17" i="1"/>
  <c r="C17" i="1" s="1"/>
  <c r="H7" i="2" l="1"/>
  <c r="E23" i="1"/>
  <c r="G23" i="1" s="1"/>
  <c r="H23" i="1" s="1"/>
  <c r="H22" i="1"/>
  <c r="D23" i="1"/>
  <c r="F14" i="1"/>
  <c r="G13" i="1"/>
  <c r="E14" i="1" l="1"/>
  <c r="H13" i="1"/>
  <c r="D14" i="1"/>
  <c r="F15" i="1" l="1"/>
  <c r="G14" i="1"/>
  <c r="E15" i="1" l="1"/>
  <c r="H14" i="1"/>
  <c r="D15" i="1"/>
  <c r="F16" i="1" l="1"/>
  <c r="G15" i="1"/>
  <c r="E16" i="1" l="1"/>
  <c r="H15" i="1"/>
  <c r="D16" i="1"/>
  <c r="F17" i="1" l="1"/>
  <c r="G16" i="1"/>
  <c r="E17" i="1" l="1"/>
  <c r="G17" i="1" s="1"/>
  <c r="H17" i="1" s="1"/>
  <c r="H16" i="1"/>
  <c r="D17" i="1"/>
</calcChain>
</file>

<file path=xl/sharedStrings.xml><?xml version="1.0" encoding="utf-8"?>
<sst xmlns="http://schemas.openxmlformats.org/spreadsheetml/2006/main" count="26" uniqueCount="13">
  <si>
    <t>masa, M [kg]</t>
  </si>
  <si>
    <t>rigidez, K [N/m]</t>
  </si>
  <si>
    <t>F(t) [N]</t>
  </si>
  <si>
    <t>d0</t>
  </si>
  <si>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</rPr>
      <t>t</t>
    </r>
  </si>
  <si>
    <t>v0</t>
  </si>
  <si>
    <t>Tiempo, t</t>
  </si>
  <si>
    <t>a(t) [m/s2]</t>
  </si>
  <si>
    <t>d(t-1) [m]</t>
  </si>
  <si>
    <t>d(t+1) [m]</t>
  </si>
  <si>
    <t>v(t) [m/s]</t>
  </si>
  <si>
    <t>d(t) [m]</t>
  </si>
  <si>
    <t>d(t) exacta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</si>
</sst>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Tiempo-desplazamiento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sol explicita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'Dt=0.01'!$B$3:$B$28</c:f>
              <c:numCache>
                <c:formatCode>General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</c:numCache>
            </c:numRef>
          </c:xVal>
          <c:yVal>
            <c:numRef>
              <c:f>'Dt=0.01'!$E$3:$E$28</c:f>
              <c:numCache>
                <c:formatCode>General</c:formatCode>
                <c:ptCount val="26"/>
                <c:pt idx="0">
                  <c:v>0</c:v>
                </c:pt>
                <c:pt idx="1">
                  <c:v>8.3333333333333317E-5</c:v>
                </c:pt>
                <c:pt idx="2">
                  <c:v>3.2497222222222221E-4</c:v>
                </c:pt>
                <c:pt idx="3">
                  <c:v>7.1650278703703704E-4</c:v>
                </c:pt>
                <c:pt idx="4">
                  <c:v>1.2494611842561727E-3</c:v>
                </c:pt>
                <c:pt idx="5">
                  <c:v>1.915336427747223E-3</c:v>
                </c:pt>
                <c:pt idx="6">
                  <c:v>2.7055732257623573E-3</c:v>
                </c:pt>
                <c:pt idx="7">
                  <c:v>3.6115748327022377E-3</c:v>
                </c:pt>
                <c:pt idx="8">
                  <c:v>4.6247059146978832E-3</c:v>
                </c:pt>
                <c:pt idx="9">
                  <c:v>5.7362954280552958E-3</c:v>
                </c:pt>
                <c:pt idx="10">
                  <c:v>6.9376395096033567E-3</c:v>
                </c:pt>
                <c:pt idx="11">
                  <c:v>8.2200043779815501E-3</c:v>
                </c:pt>
                <c:pt idx="12">
                  <c:v>9.5746292449004188E-3</c:v>
                </c:pt>
                <c:pt idx="13">
                  <c:v>1.0992729235404321E-2</c:v>
                </c:pt>
                <c:pt idx="14">
                  <c:v>1.2465498316163085E-2</c:v>
                </c:pt>
                <c:pt idx="15">
                  <c:v>1.3984112230816465E-2</c:v>
                </c:pt>
                <c:pt idx="16">
                  <c:v>1.5539731441392904E-2</c:v>
                </c:pt>
                <c:pt idx="17">
                  <c:v>1.7123504074822212E-2</c:v>
                </c:pt>
                <c:pt idx="18">
                  <c:v>1.8726568873559914E-2</c:v>
                </c:pt>
                <c:pt idx="19">
                  <c:v>2.0340058149339764E-2</c:v>
                </c:pt>
                <c:pt idx="20">
                  <c:v>2.1955100739069838E-2</c:v>
                </c:pt>
                <c:pt idx="21">
                  <c:v>2.3562824961886893E-2</c:v>
                </c:pt>
                <c:pt idx="22">
                  <c:v>2.515436157638332E-2</c:v>
                </c:pt>
                <c:pt idx="23">
                  <c:v>2.6720846737020951E-2</c:v>
                </c:pt>
                <c:pt idx="24">
                  <c:v>2.8253424948746244E-2</c:v>
                </c:pt>
                <c:pt idx="25">
                  <c:v>2.9743252018821963E-2</c:v>
                </c:pt>
              </c:numCache>
            </c:numRef>
          </c:yVal>
          <c:smooth val="0"/>
        </c:ser>
        <c:ser>
          <c:idx val="1"/>
          <c:order val="1"/>
          <c:tx>
            <c:v>sol exacta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'Dt=0.01'!$B$3:$B$28</c:f>
              <c:numCache>
                <c:formatCode>General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</c:numCache>
            </c:numRef>
          </c:xVal>
          <c:yVal>
            <c:numRef>
              <c:f>'Dt=0.01'!$I$3:$I$28</c:f>
              <c:numCache>
                <c:formatCode>0.0000</c:formatCode>
                <c:ptCount val="26"/>
                <c:pt idx="0">
                  <c:v>0</c:v>
                </c:pt>
                <c:pt idx="1">
                  <c:v>8.1875576664599235E-5</c:v>
                </c:pt>
                <c:pt idx="2">
                  <c:v>3.2192418094644827E-4</c:v>
                </c:pt>
                <c:pt idx="3">
                  <c:v>7.1173953247936558E-4</c:v>
                </c:pt>
                <c:pt idx="4">
                  <c:v>1.2428654705941219E-3</c:v>
                </c:pt>
                <c:pt idx="5">
                  <c:v>1.9067987706706535E-3</c:v>
                </c:pt>
                <c:pt idx="6">
                  <c:v>2.6949919761646915E-3</c:v>
                </c:pt>
                <c:pt idx="7">
                  <c:v>3.5988562453657183E-3</c:v>
                </c:pt>
                <c:pt idx="8">
                  <c:v>4.6097642119388993E-3</c:v>
                </c:pt>
                <c:pt idx="9">
                  <c:v>5.7190528582975256E-3</c:v>
                </c:pt>
                <c:pt idx="10">
                  <c:v>6.9180264008490908E-3</c:v>
                </c:pt>
                <c:pt idx="11">
                  <c:v>8.1979591861544784E-3</c:v>
                </c:pt>
                <c:pt idx="12">
                  <c:v>9.5500985970350949E-3</c:v>
                </c:pt>
                <c:pt idx="13">
                  <c:v>1.0965667967660728E-2</c:v>
                </c:pt>
                <c:pt idx="14">
                  <c:v>1.2435869506646199E-2</c:v>
                </c:pt>
                <c:pt idx="15">
                  <c:v>1.3951887227185544E-2</c:v>
                </c:pt>
                <c:pt idx="16">
                  <c:v>1.5504889883243472E-2</c:v>
                </c:pt>
                <c:pt idx="17">
                  <c:v>1.7086033910832105E-2</c:v>
                </c:pt>
                <c:pt idx="18">
                  <c:v>1.8686466373387667E-2</c:v>
                </c:pt>
                <c:pt idx="19">
                  <c:v>2.0297327910271001E-2</c:v>
                </c:pt>
                <c:pt idx="20">
                  <c:v>2.1909755687405025E-2</c:v>
                </c:pt>
                <c:pt idx="21">
                  <c:v>2.3514886349071895E-2</c:v>
                </c:pt>
                <c:pt idx="22">
                  <c:v>2.5103858969881335E-2</c:v>
                </c:pt>
                <c:pt idx="23">
                  <c:v>2.666781800593139E-2</c:v>
                </c:pt>
                <c:pt idx="24">
                  <c:v>2.8197916244176002E-2</c:v>
                </c:pt>
                <c:pt idx="25">
                  <c:v>2.9685317749018017E-2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42352"/>
        <c:axId val="283743472"/>
      </c:scatterChart>
      <c:valAx>
        <c:axId val="28374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43472"/>
        <c:crosses val="autoZero"/>
        <c:crossBetween val="midCat"/>
      </c:valAx>
      <c:valAx>
        <c:axId val="28374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4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Tiempo-desplazamiento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sol explicita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'Dt=0.05'!$B$3:$B$8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</c:numCache>
            </c:numRef>
          </c:xVal>
          <c:yVal>
            <c:numRef>
              <c:f>'Dt=0.05'!$E$3:$E$8</c:f>
              <c:numCache>
                <c:formatCode>0.0000</c:formatCode>
                <c:ptCount val="6"/>
                <c:pt idx="0">
                  <c:v>0</c:v>
                </c:pt>
                <c:pt idx="1">
                  <c:v>2.0833333333333337E-3</c:v>
                </c:pt>
                <c:pt idx="2">
                  <c:v>7.2743055555555573E-3</c:v>
                </c:pt>
                <c:pt idx="3">
                  <c:v>1.4487991898148152E-2</c:v>
                </c:pt>
                <c:pt idx="4">
                  <c:v>2.2622611641589511E-2</c:v>
                </c:pt>
                <c:pt idx="5">
                  <c:v>3.0568709621350963E-2</c:v>
                </c:pt>
              </c:numCache>
            </c:numRef>
          </c:yVal>
          <c:smooth val="0"/>
        </c:ser>
        <c:ser>
          <c:idx val="1"/>
          <c:order val="1"/>
          <c:tx>
            <c:v>sol exacta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'Dt=0.05'!$B$3:$B$8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</c:numCache>
            </c:numRef>
          </c:xVal>
          <c:yVal>
            <c:numRef>
              <c:f>'Dt=0.05'!$I$3:$I$8</c:f>
              <c:numCache>
                <c:formatCode>0.0000</c:formatCode>
                <c:ptCount val="6"/>
                <c:pt idx="0">
                  <c:v>0</c:v>
                </c:pt>
                <c:pt idx="1">
                  <c:v>1.9067987706706535E-3</c:v>
                </c:pt>
                <c:pt idx="2">
                  <c:v>6.9180264008490908E-3</c:v>
                </c:pt>
                <c:pt idx="3">
                  <c:v>1.3951887227185544E-2</c:v>
                </c:pt>
                <c:pt idx="4">
                  <c:v>2.1909755687405025E-2</c:v>
                </c:pt>
                <c:pt idx="5">
                  <c:v>2.9685317749018031E-2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98064"/>
        <c:axId val="283733984"/>
      </c:scatterChart>
      <c:valAx>
        <c:axId val="28369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33984"/>
        <c:crosses val="autoZero"/>
        <c:crossBetween val="midCat"/>
      </c:valAx>
      <c:valAx>
        <c:axId val="28373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69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47625</xdr:rowOff>
    </xdr:from>
    <xdr:to>
      <xdr:col>17</xdr:col>
      <xdr:colOff>158365</xdr:colOff>
      <xdr:row>20</xdr:row>
      <xdr:rowOff>142577</xdr:rowOff>
    </xdr:to>
    <xdr:pic>
      <xdr:nvPicPr>
        <xdr:cNvPr id="2" name="Picture 6" descr="C:\Documents and Settings\altit\Desktop\Logan_SI_JPEG\Ch16\16x0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910"/>
        <a:stretch/>
      </xdr:blipFill>
      <xdr:spPr bwMode="auto">
        <a:xfrm>
          <a:off x="7572375" y="428625"/>
          <a:ext cx="6016240" cy="3523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381000</xdr:colOff>
      <xdr:row>21</xdr:row>
      <xdr:rowOff>104775</xdr:rowOff>
    </xdr:from>
    <xdr:to>
      <xdr:col>14</xdr:col>
      <xdr:colOff>381000</xdr:colOff>
      <xdr:row>35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1</xdr:row>
      <xdr:rowOff>152400</xdr:rowOff>
    </xdr:from>
    <xdr:to>
      <xdr:col>17</xdr:col>
      <xdr:colOff>415540</xdr:colOff>
      <xdr:row>20</xdr:row>
      <xdr:rowOff>56852</xdr:rowOff>
    </xdr:to>
    <xdr:pic>
      <xdr:nvPicPr>
        <xdr:cNvPr id="2" name="Picture 6" descr="C:\Documents and Settings\altit\Desktop\Logan_SI_JPEG\Ch16\16x0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910"/>
        <a:stretch/>
      </xdr:blipFill>
      <xdr:spPr bwMode="auto">
        <a:xfrm>
          <a:off x="7829550" y="342900"/>
          <a:ext cx="6016240" cy="3523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704850</xdr:colOff>
      <xdr:row>8</xdr:row>
      <xdr:rowOff>142875</xdr:rowOff>
    </xdr:from>
    <xdr:to>
      <xdr:col>7</xdr:col>
      <xdr:colOff>228600</xdr:colOff>
      <xdr:row>23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495300</xdr:colOff>
      <xdr:row>11</xdr:row>
      <xdr:rowOff>66675</xdr:rowOff>
    </xdr:from>
    <xdr:to>
      <xdr:col>18</xdr:col>
      <xdr:colOff>333375</xdr:colOff>
      <xdr:row>14</xdr:row>
      <xdr:rowOff>142875</xdr:rowOff>
    </xdr:to>
    <xdr:pic>
      <xdr:nvPicPr>
        <xdr:cNvPr id="4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85" t="32453" r="25806" b="41275"/>
        <a:stretch/>
      </xdr:blipFill>
      <xdr:spPr bwMode="auto">
        <a:xfrm>
          <a:off x="10877550" y="2162175"/>
          <a:ext cx="3648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466725</xdr:colOff>
      <xdr:row>16</xdr:row>
      <xdr:rowOff>0</xdr:rowOff>
    </xdr:from>
    <xdr:to>
      <xdr:col>18</xdr:col>
      <xdr:colOff>304800</xdr:colOff>
      <xdr:row>19</xdr:row>
      <xdr:rowOff>76200</xdr:rowOff>
    </xdr:to>
    <xdr:pic>
      <xdr:nvPicPr>
        <xdr:cNvPr id="5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8" t="75338" r="25553" b="-1610"/>
        <a:stretch/>
      </xdr:blipFill>
      <xdr:spPr bwMode="auto">
        <a:xfrm>
          <a:off x="10848975" y="3048000"/>
          <a:ext cx="3648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8" workbookViewId="0">
      <selection activeCell="K39" sqref="K39"/>
    </sheetView>
  </sheetViews>
  <sheetFormatPr baseColWidth="10" defaultRowHeight="15" x14ac:dyDescent="0.25"/>
  <cols>
    <col min="3" max="3" width="15" bestFit="1" customWidth="1"/>
    <col min="5" max="5" width="15" bestFit="1" customWidth="1"/>
  </cols>
  <sheetData>
    <row r="1" spans="1:11" x14ac:dyDescent="0.25">
      <c r="A1" t="s">
        <v>0</v>
      </c>
      <c r="B1">
        <v>6000</v>
      </c>
      <c r="C1" t="s">
        <v>1</v>
      </c>
      <c r="D1">
        <v>20000</v>
      </c>
      <c r="F1" t="s">
        <v>3</v>
      </c>
      <c r="G1">
        <v>0</v>
      </c>
      <c r="H1" t="s">
        <v>5</v>
      </c>
      <c r="I1">
        <v>0</v>
      </c>
      <c r="J1" s="1" t="s">
        <v>4</v>
      </c>
      <c r="K1">
        <v>0.01</v>
      </c>
    </row>
    <row r="2" spans="1:11" x14ac:dyDescent="0.25">
      <c r="B2" t="s">
        <v>6</v>
      </c>
      <c r="C2" t="s">
        <v>2</v>
      </c>
      <c r="D2" t="s">
        <v>7</v>
      </c>
      <c r="E2" t="s">
        <v>11</v>
      </c>
      <c r="F2" t="s">
        <v>8</v>
      </c>
      <c r="G2" t="s">
        <v>9</v>
      </c>
      <c r="H2" t="s">
        <v>10</v>
      </c>
      <c r="I2" t="s">
        <v>12</v>
      </c>
    </row>
    <row r="3" spans="1:11" x14ac:dyDescent="0.25">
      <c r="B3">
        <v>0</v>
      </c>
      <c r="C3">
        <f>10000-(10000*B3)/0.2</f>
        <v>10000</v>
      </c>
      <c r="D3">
        <f>(C3-D$1*G1)/B$1</f>
        <v>1.6666666666666667</v>
      </c>
      <c r="E3">
        <f>G1</f>
        <v>0</v>
      </c>
      <c r="F3">
        <f>E3-K$1*I1+(POWER(K$1,2))*D3/2</f>
        <v>8.3333333333333344E-5</v>
      </c>
      <c r="G3">
        <f>(POWER(K$1,2)*C3+(2*B$1-POWER(K$1,2)*D$1)*E3-B$1*F3)/B$1</f>
        <v>8.3333333333333317E-5</v>
      </c>
      <c r="H3">
        <f>(G3-F3)/(2*K$1)</f>
        <v>-1.3552527156068805E-18</v>
      </c>
      <c r="I3" s="2">
        <f>(10000/20000)*(1-COS(1.825*B3))+(10000/(20000*0.2))*((SIN(1.825*B3)/1.825)-B3)</f>
        <v>0</v>
      </c>
    </row>
    <row r="4" spans="1:11" x14ac:dyDescent="0.25">
      <c r="B4">
        <f>B3+K$1</f>
        <v>0.01</v>
      </c>
      <c r="C4">
        <f t="shared" ref="C4:C28" si="0">10000-(10000*B4)/0.2</f>
        <v>9500</v>
      </c>
      <c r="D4">
        <f>(C4-D$1*G3)/B$1</f>
        <v>1.5830555555555557</v>
      </c>
      <c r="E4">
        <f>G3</f>
        <v>8.3333333333333317E-5</v>
      </c>
      <c r="F4">
        <f>E3</f>
        <v>0</v>
      </c>
      <c r="G4">
        <f>(POWER(K$1,2)*C4+(2*B$1-POWER(K$1,2)*D$1)*E4-B$1*F4)/B$1</f>
        <v>3.2497222222222221E-4</v>
      </c>
      <c r="H4">
        <f>(G4-F4)/(2*K$1)</f>
        <v>1.624861111111111E-2</v>
      </c>
      <c r="I4" s="2">
        <f t="shared" ref="I4:I28" si="1">(10000/20000)*(1-COS(1.825*B4))+(10000/(20000*0.2))*((SIN(1.825*B4)/1.825)-B4)</f>
        <v>8.1875576664599235E-5</v>
      </c>
    </row>
    <row r="5" spans="1:11" x14ac:dyDescent="0.25">
      <c r="B5">
        <f>B4+K$1</f>
        <v>0.02</v>
      </c>
      <c r="C5">
        <f t="shared" si="0"/>
        <v>9000</v>
      </c>
      <c r="D5">
        <f t="shared" ref="D5:D7" si="2">(C5-D$1*G4)/B$1</f>
        <v>1.4989167592592594</v>
      </c>
      <c r="E5">
        <f t="shared" ref="E5:E7" si="3">G4</f>
        <v>3.2497222222222221E-4</v>
      </c>
      <c r="F5">
        <f t="shared" ref="F5:F28" si="4">E4</f>
        <v>8.3333333333333317E-5</v>
      </c>
      <c r="G5">
        <f t="shared" ref="G5:G7" si="5">(POWER(K$1,2)*C5+(2*B$1-POWER(K$1,2)*D$1)*E5-B$1*F5)/B$1</f>
        <v>7.1650278703703704E-4</v>
      </c>
      <c r="H5">
        <f t="shared" ref="H5:H7" si="6">(G5-F5)/(2*K$1)</f>
        <v>3.1658472685185186E-2</v>
      </c>
      <c r="I5" s="2">
        <f t="shared" si="1"/>
        <v>3.2192418094644827E-4</v>
      </c>
    </row>
    <row r="6" spans="1:11" x14ac:dyDescent="0.25">
      <c r="B6">
        <f>B5+K$1</f>
        <v>0.03</v>
      </c>
      <c r="C6">
        <f t="shared" si="0"/>
        <v>8500</v>
      </c>
      <c r="D6">
        <f t="shared" si="2"/>
        <v>1.41427832404321</v>
      </c>
      <c r="E6">
        <f t="shared" si="3"/>
        <v>7.1650278703703704E-4</v>
      </c>
      <c r="F6">
        <f t="shared" si="4"/>
        <v>3.2497222222222221E-4</v>
      </c>
      <c r="G6">
        <f t="shared" si="5"/>
        <v>1.2494611842561727E-3</v>
      </c>
      <c r="H6">
        <f t="shared" si="6"/>
        <v>4.6224448101697527E-2</v>
      </c>
      <c r="I6" s="2">
        <f t="shared" si="1"/>
        <v>7.1173953247936558E-4</v>
      </c>
    </row>
    <row r="7" spans="1:11" x14ac:dyDescent="0.25">
      <c r="B7">
        <f>B6+K$1</f>
        <v>0.04</v>
      </c>
      <c r="C7">
        <f t="shared" si="0"/>
        <v>8000</v>
      </c>
      <c r="D7">
        <f t="shared" si="2"/>
        <v>1.329168462719146</v>
      </c>
      <c r="E7">
        <f t="shared" si="3"/>
        <v>1.2494611842561727E-3</v>
      </c>
      <c r="F7">
        <f t="shared" si="4"/>
        <v>7.1650278703703704E-4</v>
      </c>
      <c r="G7">
        <f t="shared" si="5"/>
        <v>1.915336427747223E-3</v>
      </c>
      <c r="H7">
        <f t="shared" si="6"/>
        <v>5.9941682035509293E-2</v>
      </c>
      <c r="I7" s="2">
        <f t="shared" si="1"/>
        <v>1.2428654705941219E-3</v>
      </c>
    </row>
    <row r="8" spans="1:11" x14ac:dyDescent="0.25">
      <c r="B8">
        <f t="shared" ref="B8:B17" si="7">B7+K$1</f>
        <v>0.05</v>
      </c>
      <c r="C8">
        <f t="shared" si="0"/>
        <v>7500</v>
      </c>
      <c r="D8">
        <f t="shared" ref="D8:D18" si="8">(C8-D$1*G7)/B$1</f>
        <v>1.2436155452408426</v>
      </c>
      <c r="E8">
        <f t="shared" ref="E8:E18" si="9">G7</f>
        <v>1.915336427747223E-3</v>
      </c>
      <c r="F8">
        <f t="shared" si="4"/>
        <v>1.2494611842561727E-3</v>
      </c>
      <c r="G8">
        <f t="shared" ref="G8:G18" si="10">(POWER(K$1,2)*C8+(2*B$1-POWER(K$1,2)*D$1)*E8-B$1*F8)/B$1</f>
        <v>2.7055732257623573E-3</v>
      </c>
      <c r="H8">
        <f t="shared" ref="H8:H18" si="11">(G8-F8)/(2*K$1)</f>
        <v>7.2805602075309228E-2</v>
      </c>
      <c r="I8" s="2">
        <f t="shared" si="1"/>
        <v>1.9067987706706535E-3</v>
      </c>
    </row>
    <row r="9" spans="1:11" x14ac:dyDescent="0.25">
      <c r="B9">
        <f t="shared" si="7"/>
        <v>6.0000000000000005E-2</v>
      </c>
      <c r="C9">
        <f t="shared" si="0"/>
        <v>7000</v>
      </c>
      <c r="D9">
        <f t="shared" si="8"/>
        <v>1.1576480892474588</v>
      </c>
      <c r="E9">
        <f t="shared" si="9"/>
        <v>2.7055732257623573E-3</v>
      </c>
      <c r="F9">
        <f t="shared" si="4"/>
        <v>1.915336427747223E-3</v>
      </c>
      <c r="G9">
        <f t="shared" si="10"/>
        <v>3.6115748327022377E-3</v>
      </c>
      <c r="H9">
        <f t="shared" si="11"/>
        <v>8.4811920247750736E-2</v>
      </c>
      <c r="I9" s="2">
        <f t="shared" si="1"/>
        <v>2.6949919761646915E-3</v>
      </c>
    </row>
    <row r="10" spans="1:11" x14ac:dyDescent="0.25">
      <c r="B10">
        <f t="shared" si="7"/>
        <v>7.0000000000000007E-2</v>
      </c>
      <c r="C10">
        <f t="shared" si="0"/>
        <v>6500</v>
      </c>
      <c r="D10">
        <f t="shared" si="8"/>
        <v>1.0712947505576593</v>
      </c>
      <c r="E10">
        <f t="shared" si="9"/>
        <v>3.6115748327022377E-3</v>
      </c>
      <c r="F10">
        <f t="shared" si="4"/>
        <v>2.7055732257623573E-3</v>
      </c>
      <c r="G10">
        <f t="shared" si="10"/>
        <v>4.6247059146978832E-3</v>
      </c>
      <c r="H10">
        <f t="shared" si="11"/>
        <v>9.5956634446776295E-2</v>
      </c>
      <c r="I10" s="2">
        <f t="shared" si="1"/>
        <v>3.5988562453657183E-3</v>
      </c>
    </row>
    <row r="11" spans="1:11" x14ac:dyDescent="0.25">
      <c r="B11">
        <f t="shared" si="7"/>
        <v>0.08</v>
      </c>
      <c r="C11">
        <f t="shared" si="0"/>
        <v>6000</v>
      </c>
      <c r="D11">
        <f t="shared" si="8"/>
        <v>0.98458431361767373</v>
      </c>
      <c r="E11">
        <f t="shared" si="9"/>
        <v>4.6247059146978832E-3</v>
      </c>
      <c r="F11">
        <f t="shared" si="4"/>
        <v>3.6115748327022377E-3</v>
      </c>
      <c r="G11">
        <f t="shared" si="10"/>
        <v>5.7362954280552958E-3</v>
      </c>
      <c r="H11">
        <f t="shared" si="11"/>
        <v>0.10623602976765291</v>
      </c>
      <c r="I11" s="2">
        <f t="shared" si="1"/>
        <v>4.6097642119388993E-3</v>
      </c>
    </row>
    <row r="12" spans="1:11" x14ac:dyDescent="0.25">
      <c r="B12">
        <f t="shared" si="7"/>
        <v>0.09</v>
      </c>
      <c r="C12">
        <f t="shared" si="0"/>
        <v>5500</v>
      </c>
      <c r="D12">
        <f t="shared" si="8"/>
        <v>0.89754568190648232</v>
      </c>
      <c r="E12">
        <f t="shared" si="9"/>
        <v>5.7362954280552958E-3</v>
      </c>
      <c r="F12">
        <f t="shared" si="4"/>
        <v>4.6247059146978832E-3</v>
      </c>
      <c r="G12">
        <f t="shared" si="10"/>
        <v>6.9376395096033567E-3</v>
      </c>
      <c r="H12">
        <f t="shared" si="11"/>
        <v>0.11564667974527368</v>
      </c>
      <c r="I12" s="2">
        <f t="shared" si="1"/>
        <v>5.7190528582975256E-3</v>
      </c>
    </row>
    <row r="13" spans="1:11" x14ac:dyDescent="0.25">
      <c r="B13">
        <f t="shared" si="7"/>
        <v>9.9999999999999992E-2</v>
      </c>
      <c r="C13">
        <f t="shared" si="0"/>
        <v>5000.0000000000009</v>
      </c>
      <c r="D13">
        <f t="shared" si="8"/>
        <v>0.81020786830132219</v>
      </c>
      <c r="E13">
        <f t="shared" si="9"/>
        <v>6.9376395096033567E-3</v>
      </c>
      <c r="F13">
        <f t="shared" si="4"/>
        <v>5.7362954280552958E-3</v>
      </c>
      <c r="G13">
        <f t="shared" si="10"/>
        <v>8.2200043779815501E-3</v>
      </c>
      <c r="H13">
        <f t="shared" si="11"/>
        <v>0.1241854474963127</v>
      </c>
      <c r="I13" s="2">
        <f t="shared" si="1"/>
        <v>6.9180264008490908E-3</v>
      </c>
    </row>
    <row r="14" spans="1:11" x14ac:dyDescent="0.25">
      <c r="B14">
        <f t="shared" si="7"/>
        <v>0.10999999999999999</v>
      </c>
      <c r="C14">
        <f t="shared" si="0"/>
        <v>4500.0000000000018</v>
      </c>
      <c r="D14">
        <f t="shared" si="8"/>
        <v>0.72259998540672843</v>
      </c>
      <c r="E14">
        <f t="shared" si="9"/>
        <v>8.2200043779815501E-3</v>
      </c>
      <c r="F14">
        <f t="shared" si="4"/>
        <v>6.9376395096033567E-3</v>
      </c>
      <c r="G14">
        <f t="shared" si="10"/>
        <v>9.5746292449004188E-3</v>
      </c>
      <c r="H14">
        <f t="shared" si="11"/>
        <v>0.13184948676485311</v>
      </c>
      <c r="I14" s="2">
        <f t="shared" si="1"/>
        <v>8.1979591861544784E-3</v>
      </c>
    </row>
    <row r="15" spans="1:11" x14ac:dyDescent="0.25">
      <c r="B15">
        <f t="shared" si="7"/>
        <v>0.11999999999999998</v>
      </c>
      <c r="C15">
        <f t="shared" si="0"/>
        <v>4000.0000000000018</v>
      </c>
      <c r="D15">
        <f t="shared" si="8"/>
        <v>0.63475123585033222</v>
      </c>
      <c r="E15">
        <f t="shared" si="9"/>
        <v>9.5746292449004188E-3</v>
      </c>
      <c r="F15">
        <f t="shared" si="4"/>
        <v>8.2200043779815501E-3</v>
      </c>
      <c r="G15">
        <f t="shared" si="10"/>
        <v>1.0992729235404321E-2</v>
      </c>
      <c r="H15">
        <f t="shared" si="11"/>
        <v>0.13863624287113854</v>
      </c>
      <c r="I15" s="2">
        <f t="shared" si="1"/>
        <v>9.5500985970350949E-3</v>
      </c>
    </row>
    <row r="16" spans="1:11" x14ac:dyDescent="0.25">
      <c r="B16">
        <f t="shared" si="7"/>
        <v>0.12999999999999998</v>
      </c>
      <c r="C16">
        <f t="shared" si="0"/>
        <v>3500.0000000000018</v>
      </c>
      <c r="D16">
        <f t="shared" si="8"/>
        <v>0.5466909025486526</v>
      </c>
      <c r="E16">
        <f t="shared" si="9"/>
        <v>1.0992729235404321E-2</v>
      </c>
      <c r="F16">
        <f t="shared" si="4"/>
        <v>9.5746292449004188E-3</v>
      </c>
      <c r="G16">
        <f t="shared" si="10"/>
        <v>1.2465498316163085E-2</v>
      </c>
      <c r="H16">
        <f t="shared" si="11"/>
        <v>0.14454345356313333</v>
      </c>
      <c r="I16" s="2">
        <f t="shared" si="1"/>
        <v>1.0965667967660728E-2</v>
      </c>
    </row>
    <row r="17" spans="2:9" x14ac:dyDescent="0.25">
      <c r="B17">
        <f t="shared" si="7"/>
        <v>0.13999999999999999</v>
      </c>
      <c r="C17">
        <f t="shared" si="0"/>
        <v>3000.0000000000018</v>
      </c>
      <c r="D17">
        <f t="shared" si="8"/>
        <v>0.45844833894612341</v>
      </c>
      <c r="E17">
        <f t="shared" si="9"/>
        <v>1.2465498316163085E-2</v>
      </c>
      <c r="F17">
        <f t="shared" si="4"/>
        <v>1.0992729235404321E-2</v>
      </c>
      <c r="G17">
        <f t="shared" si="10"/>
        <v>1.3984112230816465E-2</v>
      </c>
      <c r="H17">
        <f t="shared" si="11"/>
        <v>0.1495691497706072</v>
      </c>
      <c r="I17" s="2">
        <f t="shared" si="1"/>
        <v>1.2435869506646199E-2</v>
      </c>
    </row>
    <row r="18" spans="2:9" x14ac:dyDescent="0.25">
      <c r="B18">
        <f>B17+K$1</f>
        <v>0.15</v>
      </c>
      <c r="C18">
        <f t="shared" si="0"/>
        <v>2500</v>
      </c>
      <c r="D18">
        <f t="shared" si="8"/>
        <v>0.37005295923061182</v>
      </c>
      <c r="E18">
        <f t="shared" si="9"/>
        <v>1.3984112230816465E-2</v>
      </c>
      <c r="F18">
        <f t="shared" si="4"/>
        <v>1.2465498316163085E-2</v>
      </c>
      <c r="G18">
        <f t="shared" si="10"/>
        <v>1.5539731441392904E-2</v>
      </c>
      <c r="H18">
        <f t="shared" si="11"/>
        <v>0.15371165626149094</v>
      </c>
      <c r="I18" s="2">
        <f t="shared" si="1"/>
        <v>1.3951887227185544E-2</v>
      </c>
    </row>
    <row r="19" spans="2:9" x14ac:dyDescent="0.25">
      <c r="B19">
        <f t="shared" ref="B19:B23" si="12">B18+K$1</f>
        <v>0.16</v>
      </c>
      <c r="C19">
        <f t="shared" si="0"/>
        <v>2000</v>
      </c>
      <c r="D19">
        <f t="shared" ref="D19:D23" si="13">(C19-D$1*G18)/B$1</f>
        <v>0.28153422852869031</v>
      </c>
      <c r="E19">
        <f t="shared" ref="E19:E23" si="14">G18</f>
        <v>1.5539731441392904E-2</v>
      </c>
      <c r="F19">
        <f t="shared" si="4"/>
        <v>1.3984112230816465E-2</v>
      </c>
      <c r="G19">
        <f t="shared" ref="G19:G23" si="15">(POWER(K$1,2)*C19+(2*B$1-POWER(K$1,2)*D$1)*E19-B$1*F19)/B$1</f>
        <v>1.7123504074822212E-2</v>
      </c>
      <c r="H19">
        <f t="shared" ref="H19:H23" si="16">(G19-F19)/(2*K$1)</f>
        <v>0.15696959220028736</v>
      </c>
      <c r="I19" s="2">
        <f t="shared" si="1"/>
        <v>1.5504889883243472E-2</v>
      </c>
    </row>
    <row r="20" spans="2:9" x14ac:dyDescent="0.25">
      <c r="B20">
        <f t="shared" si="12"/>
        <v>0.17</v>
      </c>
      <c r="C20">
        <f t="shared" si="0"/>
        <v>1500</v>
      </c>
      <c r="D20">
        <f t="shared" si="13"/>
        <v>0.19292165308392598</v>
      </c>
      <c r="E20">
        <f t="shared" si="14"/>
        <v>1.7123504074822212E-2</v>
      </c>
      <c r="F20">
        <f t="shared" si="4"/>
        <v>1.5539731441392904E-2</v>
      </c>
      <c r="G20">
        <f t="shared" si="15"/>
        <v>1.8726568873559914E-2</v>
      </c>
      <c r="H20">
        <f t="shared" si="16"/>
        <v>0.1593418716083505</v>
      </c>
      <c r="I20" s="2">
        <f t="shared" si="1"/>
        <v>1.7086033910832105E-2</v>
      </c>
    </row>
    <row r="21" spans="2:9" x14ac:dyDescent="0.25">
      <c r="B21">
        <f t="shared" si="12"/>
        <v>0.18000000000000002</v>
      </c>
      <c r="C21">
        <f t="shared" si="0"/>
        <v>1000</v>
      </c>
      <c r="D21">
        <f t="shared" si="13"/>
        <v>0.10424477042146695</v>
      </c>
      <c r="E21">
        <f t="shared" si="14"/>
        <v>1.8726568873559914E-2</v>
      </c>
      <c r="F21">
        <f t="shared" si="4"/>
        <v>1.7123504074822212E-2</v>
      </c>
      <c r="G21">
        <f t="shared" si="15"/>
        <v>2.0340058149339764E-2</v>
      </c>
      <c r="H21">
        <f t="shared" si="16"/>
        <v>0.1608277037258776</v>
      </c>
      <c r="I21" s="2">
        <f t="shared" si="1"/>
        <v>1.8686466373387667E-2</v>
      </c>
    </row>
    <row r="22" spans="2:9" x14ac:dyDescent="0.25">
      <c r="B22">
        <f t="shared" si="12"/>
        <v>0.19000000000000003</v>
      </c>
      <c r="C22">
        <f t="shared" si="0"/>
        <v>500</v>
      </c>
      <c r="D22">
        <f t="shared" si="13"/>
        <v>1.5533139502200782E-2</v>
      </c>
      <c r="E22">
        <f t="shared" si="14"/>
        <v>2.0340058149339764E-2</v>
      </c>
      <c r="F22">
        <f t="shared" si="4"/>
        <v>1.8726568873559914E-2</v>
      </c>
      <c r="G22">
        <f t="shared" si="15"/>
        <v>2.1955100739069838E-2</v>
      </c>
      <c r="H22">
        <f t="shared" si="16"/>
        <v>0.16142659327549619</v>
      </c>
      <c r="I22" s="2">
        <f t="shared" si="1"/>
        <v>2.0297327910271001E-2</v>
      </c>
    </row>
    <row r="23" spans="2:9" x14ac:dyDescent="0.25">
      <c r="B23">
        <f t="shared" si="12"/>
        <v>0.20000000000000004</v>
      </c>
      <c r="C23">
        <f t="shared" si="0"/>
        <v>0</v>
      </c>
      <c r="D23">
        <f t="shared" si="13"/>
        <v>-7.318366913023279E-2</v>
      </c>
      <c r="E23">
        <f t="shared" si="14"/>
        <v>2.1955100739069838E-2</v>
      </c>
      <c r="F23">
        <f t="shared" si="4"/>
        <v>2.0340058149339764E-2</v>
      </c>
      <c r="G23">
        <f t="shared" si="15"/>
        <v>2.3562824961886893E-2</v>
      </c>
      <c r="H23">
        <f t="shared" si="16"/>
        <v>0.16113834062735644</v>
      </c>
      <c r="I23" s="2">
        <f t="shared" si="1"/>
        <v>2.1909755687405025E-2</v>
      </c>
    </row>
    <row r="24" spans="2:9" x14ac:dyDescent="0.25">
      <c r="B24">
        <f t="shared" ref="B24:B28" si="17">B23+K$1</f>
        <v>0.21000000000000005</v>
      </c>
      <c r="C24">
        <f t="shared" si="0"/>
        <v>-500.00000000000182</v>
      </c>
      <c r="D24">
        <f t="shared" ref="D24:D28" si="18">(C24-D$1*G23)/B$1</f>
        <v>-0.16187608320628996</v>
      </c>
      <c r="E24">
        <f t="shared" ref="E24:E28" si="19">G23</f>
        <v>2.3562824961886893E-2</v>
      </c>
      <c r="F24">
        <f t="shared" si="4"/>
        <v>2.1955100739069838E-2</v>
      </c>
      <c r="G24">
        <f t="shared" ref="G24:G28" si="20">(POWER(K$1,2)*C24+(2*B$1-POWER(K$1,2)*D$1)*E24-B$1*F24)/B$1</f>
        <v>2.515436157638332E-2</v>
      </c>
      <c r="H24">
        <f t="shared" ref="H24:H28" si="21">(G24-F24)/(2*K$1)</f>
        <v>0.15996304186567406</v>
      </c>
      <c r="I24" s="2">
        <f t="shared" si="1"/>
        <v>2.3514886349071895E-2</v>
      </c>
    </row>
    <row r="25" spans="2:9" x14ac:dyDescent="0.25">
      <c r="B25">
        <f t="shared" si="17"/>
        <v>0.22000000000000006</v>
      </c>
      <c r="C25">
        <f t="shared" si="0"/>
        <v>-1000.0000000000018</v>
      </c>
      <c r="D25">
        <f t="shared" si="18"/>
        <v>-0.2505145385879447</v>
      </c>
      <c r="E25">
        <f t="shared" si="19"/>
        <v>2.515436157638332E-2</v>
      </c>
      <c r="F25">
        <f t="shared" si="4"/>
        <v>2.3562824961886893E-2</v>
      </c>
      <c r="G25">
        <f t="shared" si="20"/>
        <v>2.6720846737020951E-2</v>
      </c>
      <c r="H25">
        <f t="shared" si="21"/>
        <v>0.15790108875670289</v>
      </c>
      <c r="I25" s="2">
        <f t="shared" si="1"/>
        <v>2.5103858969881335E-2</v>
      </c>
    </row>
    <row r="26" spans="2:9" x14ac:dyDescent="0.25">
      <c r="B26">
        <f t="shared" si="17"/>
        <v>0.23000000000000007</v>
      </c>
      <c r="C26">
        <f t="shared" si="0"/>
        <v>-1500.0000000000018</v>
      </c>
      <c r="D26">
        <f t="shared" si="18"/>
        <v>-0.33906948912340346</v>
      </c>
      <c r="E26">
        <f t="shared" si="19"/>
        <v>2.6720846737020951E-2</v>
      </c>
      <c r="F26">
        <f t="shared" si="4"/>
        <v>2.515436157638332E-2</v>
      </c>
      <c r="G26">
        <f t="shared" si="20"/>
        <v>2.8253424948746244E-2</v>
      </c>
      <c r="H26">
        <f t="shared" si="21"/>
        <v>0.1549531686181462</v>
      </c>
      <c r="I26" s="2">
        <f t="shared" si="1"/>
        <v>2.666781800593139E-2</v>
      </c>
    </row>
    <row r="27" spans="2:9" x14ac:dyDescent="0.25">
      <c r="B27">
        <f t="shared" si="17"/>
        <v>0.24000000000000007</v>
      </c>
      <c r="C27">
        <f t="shared" si="0"/>
        <v>-2000.0000000000036</v>
      </c>
      <c r="D27">
        <f t="shared" si="18"/>
        <v>-0.42751141649582142</v>
      </c>
      <c r="E27">
        <f t="shared" si="19"/>
        <v>2.8253424948746244E-2</v>
      </c>
      <c r="F27">
        <f t="shared" si="4"/>
        <v>2.6720846737020951E-2</v>
      </c>
      <c r="G27">
        <f t="shared" si="20"/>
        <v>2.9743252018821963E-2</v>
      </c>
      <c r="H27">
        <f t="shared" si="21"/>
        <v>0.15112026409005058</v>
      </c>
      <c r="I27" s="2">
        <f t="shared" si="1"/>
        <v>2.8197916244176002E-2</v>
      </c>
    </row>
    <row r="28" spans="2:9" x14ac:dyDescent="0.25">
      <c r="B28">
        <f t="shared" si="17"/>
        <v>0.25000000000000006</v>
      </c>
      <c r="C28">
        <f t="shared" si="0"/>
        <v>-2500.0000000000018</v>
      </c>
      <c r="D28">
        <f t="shared" si="18"/>
        <v>-0.51581084006274014</v>
      </c>
      <c r="E28">
        <f t="shared" si="19"/>
        <v>2.9743252018821963E-2</v>
      </c>
      <c r="F28">
        <f t="shared" si="4"/>
        <v>2.8253424948746244E-2</v>
      </c>
      <c r="G28">
        <f t="shared" si="20"/>
        <v>3.1181498004891409E-2</v>
      </c>
      <c r="H28">
        <f t="shared" si="21"/>
        <v>0.14640365280725823</v>
      </c>
      <c r="I28" s="2">
        <f t="shared" si="1"/>
        <v>2.9685317749018017E-2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2" sqref="I2:I8"/>
    </sheetView>
  </sheetViews>
  <sheetFormatPr baseColWidth="10" defaultRowHeight="15" x14ac:dyDescent="0.25"/>
  <cols>
    <col min="3" max="3" width="15" bestFit="1" customWidth="1"/>
    <col min="5" max="5" width="15" bestFit="1" customWidth="1"/>
    <col min="9" max="9" width="14" bestFit="1" customWidth="1"/>
  </cols>
  <sheetData>
    <row r="1" spans="1:11" x14ac:dyDescent="0.25">
      <c r="A1" t="s">
        <v>0</v>
      </c>
      <c r="B1">
        <v>6000</v>
      </c>
      <c r="C1" t="s">
        <v>1</v>
      </c>
      <c r="D1">
        <v>20000</v>
      </c>
      <c r="F1" t="s">
        <v>3</v>
      </c>
      <c r="G1">
        <v>0</v>
      </c>
      <c r="H1" t="s">
        <v>5</v>
      </c>
      <c r="I1">
        <v>0</v>
      </c>
      <c r="J1" s="1" t="s">
        <v>4</v>
      </c>
      <c r="K1">
        <v>0.05</v>
      </c>
    </row>
    <row r="2" spans="1:11" x14ac:dyDescent="0.25">
      <c r="B2" t="s">
        <v>6</v>
      </c>
      <c r="C2" t="s">
        <v>2</v>
      </c>
      <c r="D2" t="s">
        <v>7</v>
      </c>
      <c r="E2" t="s">
        <v>11</v>
      </c>
      <c r="F2" t="s">
        <v>8</v>
      </c>
      <c r="G2" t="s">
        <v>9</v>
      </c>
      <c r="H2" t="s">
        <v>10</v>
      </c>
      <c r="I2" t="s">
        <v>12</v>
      </c>
    </row>
    <row r="3" spans="1:11" x14ac:dyDescent="0.25">
      <c r="B3">
        <v>0</v>
      </c>
      <c r="C3">
        <f>10000-(10000*B3)/0.2</f>
        <v>10000</v>
      </c>
      <c r="D3" s="2">
        <f>(C3-D$1*G1)/B$1</f>
        <v>1.6666666666666667</v>
      </c>
      <c r="E3" s="2">
        <f>G1</f>
        <v>0</v>
      </c>
      <c r="F3" s="2">
        <f>E3-K$1*I1+(POWER(K$1,2))*D3/2</f>
        <v>2.0833333333333337E-3</v>
      </c>
      <c r="G3" s="2">
        <f>(POWER(K$1,2)*C3+(2*B$1-POWER(K$1,2)*D$1)*E3-B$1*F3)/B$1</f>
        <v>2.0833333333333337E-3</v>
      </c>
      <c r="H3" s="2">
        <f>(G3-F3)/(2*K$1)</f>
        <v>0</v>
      </c>
      <c r="I3" s="2">
        <f>(10000/20000)*(1-COS(1.825*B3))+(10000/(20000*0.2))*((SIN(1.825*B3)/1.825)-B3)</f>
        <v>0</v>
      </c>
    </row>
    <row r="4" spans="1:11" x14ac:dyDescent="0.25">
      <c r="B4">
        <f>B3+K$1</f>
        <v>0.05</v>
      </c>
      <c r="C4">
        <f t="shared" ref="C4:C7" si="0">10000-(10000*B4)/0.2</f>
        <v>7500</v>
      </c>
      <c r="D4" s="2">
        <f>(C4-D$1*G3)/B$1</f>
        <v>1.2430555555555556</v>
      </c>
      <c r="E4" s="2">
        <f>G3</f>
        <v>2.0833333333333337E-3</v>
      </c>
      <c r="F4" s="2">
        <f>E3</f>
        <v>0</v>
      </c>
      <c r="G4" s="2">
        <f>(POWER(K$1,2)*C4+(2*B$1-POWER(K$1,2)*D$1)*E4-B$1*F4)/B$1</f>
        <v>7.2743055555555573E-3</v>
      </c>
      <c r="H4" s="2">
        <f>(G4-F4)/(2*K$1)</f>
        <v>7.2743055555555575E-2</v>
      </c>
      <c r="I4" s="2">
        <f t="shared" ref="I4:I8" si="1">(10000/20000)*(1-COS(1.825*B4))+(10000/(20000*0.2))*((SIN(1.825*B4)/1.825)-B4)</f>
        <v>1.9067987706706535E-3</v>
      </c>
    </row>
    <row r="5" spans="1:11" x14ac:dyDescent="0.25">
      <c r="B5">
        <f>B4+K$1</f>
        <v>0.1</v>
      </c>
      <c r="C5">
        <f t="shared" si="0"/>
        <v>5000</v>
      </c>
      <c r="D5" s="2">
        <f t="shared" ref="D5:D7" si="2">(C5-D$1*G4)/B$1</f>
        <v>0.8090856481481481</v>
      </c>
      <c r="E5" s="2">
        <f t="shared" ref="E5:E7" si="3">G4</f>
        <v>7.2743055555555573E-3</v>
      </c>
      <c r="F5" s="2">
        <f t="shared" ref="F5:F8" si="4">E4</f>
        <v>2.0833333333333337E-3</v>
      </c>
      <c r="G5" s="2">
        <f t="shared" ref="G5:G7" si="5">(POWER(K$1,2)*C5+(2*B$1-POWER(K$1,2)*D$1)*E5-B$1*F5)/B$1</f>
        <v>1.4487991898148152E-2</v>
      </c>
      <c r="H5" s="2">
        <f t="shared" ref="H5:H7" si="6">(G5-F5)/(2*K$1)</f>
        <v>0.12404658564814819</v>
      </c>
      <c r="I5" s="2">
        <f t="shared" si="1"/>
        <v>6.9180264008490908E-3</v>
      </c>
    </row>
    <row r="6" spans="1:11" x14ac:dyDescent="0.25">
      <c r="B6">
        <f>B5+K$1</f>
        <v>0.15000000000000002</v>
      </c>
      <c r="C6">
        <f t="shared" si="0"/>
        <v>2499.9999999999991</v>
      </c>
      <c r="D6" s="2">
        <f t="shared" si="2"/>
        <v>0.36837336033950602</v>
      </c>
      <c r="E6" s="2">
        <f t="shared" si="3"/>
        <v>1.4487991898148152E-2</v>
      </c>
      <c r="F6" s="2">
        <f t="shared" si="4"/>
        <v>7.2743055555555573E-3</v>
      </c>
      <c r="G6" s="2">
        <f t="shared" si="5"/>
        <v>2.2622611641589511E-2</v>
      </c>
      <c r="H6" s="2">
        <f t="shared" si="6"/>
        <v>0.15348306086033953</v>
      </c>
      <c r="I6" s="2">
        <f t="shared" si="1"/>
        <v>1.3951887227185544E-2</v>
      </c>
    </row>
    <row r="7" spans="1:11" x14ac:dyDescent="0.25">
      <c r="B7">
        <f>B6+K$1</f>
        <v>0.2</v>
      </c>
      <c r="C7">
        <f t="shared" si="0"/>
        <v>0</v>
      </c>
      <c r="D7" s="2">
        <f t="shared" si="2"/>
        <v>-7.5408705471965043E-2</v>
      </c>
      <c r="E7" s="2">
        <f t="shared" si="3"/>
        <v>2.2622611641589511E-2</v>
      </c>
      <c r="F7" s="2">
        <f t="shared" si="4"/>
        <v>1.4487991898148152E-2</v>
      </c>
      <c r="G7" s="2">
        <f t="shared" si="5"/>
        <v>3.0568709621350963E-2</v>
      </c>
      <c r="H7" s="2">
        <f t="shared" si="6"/>
        <v>0.16080717723202811</v>
      </c>
      <c r="I7" s="2">
        <f t="shared" si="1"/>
        <v>2.1909755687405025E-2</v>
      </c>
    </row>
    <row r="8" spans="1:11" x14ac:dyDescent="0.25">
      <c r="B8">
        <f>B7+K$1</f>
        <v>0.25</v>
      </c>
      <c r="C8">
        <f>0</f>
        <v>0</v>
      </c>
      <c r="D8" s="2">
        <f t="shared" ref="D8" si="7">(C8-D$1*G7)/B$1</f>
        <v>-0.10189569873783653</v>
      </c>
      <c r="E8" s="2">
        <f t="shared" ref="E8" si="8">G7</f>
        <v>3.0568709621350963E-2</v>
      </c>
      <c r="F8" s="2">
        <f t="shared" si="4"/>
        <v>2.2622611641589511E-2</v>
      </c>
      <c r="G8" s="2">
        <f t="shared" ref="G8" si="9">(POWER(K$1,2)*C8+(2*B$1-POWER(K$1,2)*D$1)*E8-B$1*F8)/B$1</f>
        <v>3.8260068354267818E-2</v>
      </c>
      <c r="H8" s="2">
        <f t="shared" ref="H8" si="10">(G8-F8)/(2*K$1)</f>
        <v>0.15637456712678305</v>
      </c>
      <c r="I8" s="2">
        <f t="shared" si="1"/>
        <v>2.9685317749018031E-2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Dt=0.01</vt:lpstr>
      <vt:lpstr>Dt=0.05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2017-04-13T05:05:54Z</dcterms:created>
  <dcterms:modified xsi:type="dcterms:W3CDTF">2017-04-13T06:53:04Z</dcterms:modified>
</cp:coreProperties>
</file>